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6" i="1"/>
  <c r="G34" i="1"/>
  <c r="C39" i="1"/>
  <c r="C37" i="1"/>
  <c r="C35" i="1"/>
  <c r="C33" i="1"/>
  <c r="C31" i="1"/>
  <c r="G24" i="1"/>
  <c r="C29" i="1"/>
  <c r="C16" i="1"/>
  <c r="C15" i="1"/>
  <c r="H128" i="1" l="1"/>
  <c r="H132" i="1"/>
  <c r="H67" i="1"/>
  <c r="H62" i="1"/>
  <c r="H42" i="1"/>
  <c r="H46" i="1"/>
  <c r="H41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E129" i="1"/>
  <c r="H129" i="1" s="1"/>
  <c r="E130" i="1"/>
  <c r="H130" i="1" s="1"/>
  <c r="E131" i="1"/>
  <c r="H131" i="1" s="1"/>
  <c r="E132" i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E68" i="1"/>
  <c r="H68" i="1" s="1"/>
  <c r="E69" i="1"/>
  <c r="H69" i="1" s="1"/>
  <c r="E65" i="1"/>
  <c r="H65" i="1" s="1"/>
  <c r="E62" i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F10" i="1" l="1"/>
  <c r="F160" i="1" s="1"/>
  <c r="G10" i="1"/>
  <c r="G160" i="1" s="1"/>
  <c r="H85" i="1"/>
  <c r="D10" i="1"/>
  <c r="D160" i="1" s="1"/>
  <c r="H10" i="1"/>
  <c r="H160" i="1" s="1"/>
  <c r="E85" i="1"/>
  <c r="E10" i="1"/>
  <c r="E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<sst xmlns="http://schemas.openxmlformats.org/spreadsheetml/2006/main" count="163" uniqueCount="90">
  <si>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</si>
  <si>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</si>
  <si>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</si>
  <si>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</si>
  <si>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</si>
  <si>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</si>
  <si>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</si>
  <si>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</si>
  <si>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</si>
  <si>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</si>
  <si>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</si>
  <si>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</si>
  <si>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</si>
  <si>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</si>
  <si>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</si>
  <si>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</si>
  <si>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</si>
  <si>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</si>
  <si>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</si>
  <si>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</si>
  <si>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</si>
  <si>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</si>
  <si>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</si>
  <si>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</si>
  <si>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</si>
  <si>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</si>
  <si>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</si>
  <si>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</si>
  <si>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</si>
  <si>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</si>
  <si>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</si>
  <si>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</si>
  <si>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</si>
  <si>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</si>
  <si>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</si>
  <si>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</si>
  <si>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</si>
  <si>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</si>
  <si>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</si>
  <si>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</si>
  <si>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</si>
  <si>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</si>
  <si>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</si>
  <si>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</si>
  <si>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</si>
  <si>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</si>
  <si>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</si>
  <si>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</si>
  <si>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</si>
  <si>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</si>
  <si>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</si>
  <si>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</si>
  <si>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</si>
  <si>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</si>
  <si>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</si>
  <si>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</si>
  <si>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</si>
  <si>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</si>
  <si>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</si>
  <si>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</si>
  <si>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</si>
  <si>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</si>
  <si>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</si>
  <si>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</si>
  <si>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</si>
  <si>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</si>
  <si>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</si>
  <si>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</si>
  <si>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</si>
  <si>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</si>
  <si>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</si>
  <si>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</si>
  <si>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</si>
  <si>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</si>
  <si>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</si>
  <si>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</si>
  <si>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</si>
  <si>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</si>
  <si>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</si>
  <si>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</si>
  <si>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</si>
  <si>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</si>
  <si>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</si>
  <si>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</si>
  <si>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</si>
  <si>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</si>
  <si>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</si>
  <si>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</si>
  <si>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FISCALÍA ANTICORRUPCIÓN DEL ESTADO DE CHIHUAHUA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</si>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</sst>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8" zoomScale="123" zoomScaleNormal="90" workbookViewId="0">
      <selection activeCell="F160" sqref="F16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54863687</v>
      </c>
      <c r="D10" s="8">
        <f>SUM(D12,D20,D30,D40,D50,D60,D64,D73,D77)</f>
        <v>0</v>
      </c>
      <c r="E10" s="28">
        <f t="shared" ref="E10:H10" si="0">SUM(E12,E20,E30,E40,E50,E60,E64,E73,E77)</f>
        <v>54863687</v>
      </c>
      <c r="F10" s="8">
        <f t="shared" si="0"/>
        <v>36054323.240000002</v>
      </c>
      <c r="G10" s="8">
        <f t="shared" si="0"/>
        <v>21909924.899999999</v>
      </c>
      <c r="H10" s="28">
        <f t="shared" si="0"/>
        <v>18809363.760000002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21268855.210000001</v>
      </c>
      <c r="D12" s="7">
        <f>SUM(D13:D19)</f>
        <v>859751.90999999992</v>
      </c>
      <c r="E12" s="29">
        <f t="shared" ref="E12:H12" si="1">SUM(E13:E19)</f>
        <v>22128607.120000001</v>
      </c>
      <c r="F12" s="7">
        <f t="shared" si="1"/>
        <v>22128607.120000001</v>
      </c>
      <c r="G12" s="7">
        <f t="shared" si="1"/>
        <v>20355296.48</v>
      </c>
      <c r="H12" s="29">
        <f t="shared" si="1"/>
        <v>2.3283064365386963E-10</v>
      </c>
    </row>
    <row r="13" spans="2:9" ht="24" x14ac:dyDescent="0.2">
      <c r="B13" s="10" t="s">
        <v>14</v>
      </c>
      <c r="C13" s="26">
        <v>6259904.0800000001</v>
      </c>
      <c r="D13" s="25">
        <v>762198.97</v>
      </c>
      <c r="E13" s="30">
        <f>SUM(C13:D13)</f>
        <v>7022103.0499999998</v>
      </c>
      <c r="F13" s="26">
        <v>7022103.0499999998</v>
      </c>
      <c r="G13" s="26">
        <v>6502284.4400000004</v>
      </c>
      <c r="H13" s="34">
        <f>SUM(E13-F13)</f>
        <v>0</v>
      </c>
    </row>
    <row r="14" spans="2:9" ht="22.9" customHeight="1" x14ac:dyDescent="0.2">
      <c r="B14" s="10" t="s">
        <v>15</v>
      </c>
      <c r="C14" s="26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6">
        <f>11904582.01+1350590.93</f>
        <v>13255172.939999999</v>
      </c>
      <c r="D15" s="25">
        <v>3522.32</v>
      </c>
      <c r="E15" s="30">
        <f t="shared" si="2"/>
        <v>13258695.26</v>
      </c>
      <c r="F15" s="26">
        <v>13258695.26</v>
      </c>
      <c r="G15" s="26">
        <v>12141033.74</v>
      </c>
      <c r="H15" s="34">
        <f t="shared" si="3"/>
        <v>0</v>
      </c>
    </row>
    <row r="16" spans="2:9" x14ac:dyDescent="0.2">
      <c r="B16" s="10" t="s">
        <v>17</v>
      </c>
      <c r="C16" s="26">
        <f>1357143.57+45705.62</f>
        <v>1402849.1900000002</v>
      </c>
      <c r="D16" s="25">
        <v>67524.95</v>
      </c>
      <c r="E16" s="30">
        <f t="shared" si="2"/>
        <v>1470374.1400000001</v>
      </c>
      <c r="F16" s="26">
        <v>1470374.14</v>
      </c>
      <c r="G16" s="26">
        <v>1353029.67</v>
      </c>
      <c r="H16" s="34">
        <f t="shared" si="3"/>
        <v>2.3283064365386963E-10</v>
      </c>
    </row>
    <row r="17" spans="2:8" x14ac:dyDescent="0.2">
      <c r="B17" s="10" t="s">
        <v>18</v>
      </c>
      <c r="C17" s="26">
        <v>282929</v>
      </c>
      <c r="D17" s="25">
        <v>21405.67</v>
      </c>
      <c r="E17" s="30">
        <f t="shared" si="2"/>
        <v>304334.67</v>
      </c>
      <c r="F17" s="26">
        <v>304334.67</v>
      </c>
      <c r="G17" s="26">
        <v>287548.63</v>
      </c>
      <c r="H17" s="34">
        <f t="shared" si="3"/>
        <v>0</v>
      </c>
    </row>
    <row r="18" spans="2:8" x14ac:dyDescent="0.2">
      <c r="B18" s="10" t="s">
        <v>19</v>
      </c>
      <c r="C18" s="26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6">
        <v>68000</v>
      </c>
      <c r="D19" s="25">
        <v>5100</v>
      </c>
      <c r="E19" s="30">
        <f t="shared" si="2"/>
        <v>73100</v>
      </c>
      <c r="F19" s="26">
        <v>73100</v>
      </c>
      <c r="G19" s="26">
        <v>71400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7354701.7199999997</v>
      </c>
      <c r="D20" s="7">
        <f t="shared" ref="D20:H20" si="4">SUM(D21:D29)</f>
        <v>-993915.55</v>
      </c>
      <c r="E20" s="29">
        <f t="shared" si="4"/>
        <v>6360786.1699999999</v>
      </c>
      <c r="F20" s="7">
        <f t="shared" si="4"/>
        <v>1328706.8999999999</v>
      </c>
      <c r="G20" s="7">
        <f t="shared" si="4"/>
        <v>413325.89999999997</v>
      </c>
      <c r="H20" s="29">
        <f t="shared" si="4"/>
        <v>5032079.2699999996</v>
      </c>
    </row>
    <row r="21" spans="2:8" ht="24" x14ac:dyDescent="0.2">
      <c r="B21" s="10" t="s">
        <v>22</v>
      </c>
      <c r="C21" s="26">
        <v>327048</v>
      </c>
      <c r="D21" s="25">
        <v>494718.17</v>
      </c>
      <c r="E21" s="30">
        <f t="shared" si="2"/>
        <v>821766.16999999993</v>
      </c>
      <c r="F21" s="26">
        <v>183113.98</v>
      </c>
      <c r="G21" s="26">
        <v>124687.98</v>
      </c>
      <c r="H21" s="34">
        <f t="shared" si="3"/>
        <v>638652.18999999994</v>
      </c>
    </row>
    <row r="22" spans="2:8" x14ac:dyDescent="0.2">
      <c r="B22" s="10" t="s">
        <v>23</v>
      </c>
      <c r="C22" s="26">
        <v>323452</v>
      </c>
      <c r="D22" s="25">
        <v>-33847</v>
      </c>
      <c r="E22" s="30">
        <f t="shared" si="2"/>
        <v>289605</v>
      </c>
      <c r="F22" s="26">
        <v>142737.79999999999</v>
      </c>
      <c r="G22" s="26">
        <v>134448.79999999999</v>
      </c>
      <c r="H22" s="34">
        <f t="shared" si="3"/>
        <v>146867.20000000001</v>
      </c>
    </row>
    <row r="23" spans="2:8" ht="24" x14ac:dyDescent="0.2">
      <c r="B23" s="10" t="s">
        <v>24</v>
      </c>
      <c r="C23" s="26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6">
        <v>181059</v>
      </c>
      <c r="D24" s="25">
        <v>-4182</v>
      </c>
      <c r="E24" s="30">
        <f t="shared" si="2"/>
        <v>176877</v>
      </c>
      <c r="F24" s="26">
        <v>69931.7</v>
      </c>
      <c r="G24" s="26">
        <f>F24</f>
        <v>69931.7</v>
      </c>
      <c r="H24" s="34">
        <f t="shared" si="3"/>
        <v>106945.3</v>
      </c>
    </row>
    <row r="25" spans="2:8" ht="23.45" customHeight="1" x14ac:dyDescent="0.2">
      <c r="B25" s="10" t="s">
        <v>26</v>
      </c>
      <c r="C25" s="26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6">
        <v>5665525</v>
      </c>
      <c r="D26" s="25">
        <v>-853140</v>
      </c>
      <c r="E26" s="30">
        <f t="shared" si="2"/>
        <v>4812385</v>
      </c>
      <c r="F26" s="26">
        <v>820910</v>
      </c>
      <c r="G26" s="26">
        <v>28330</v>
      </c>
      <c r="H26" s="34">
        <f t="shared" si="3"/>
        <v>3991475</v>
      </c>
    </row>
    <row r="27" spans="2:8" ht="24" x14ac:dyDescent="0.2">
      <c r="B27" s="10" t="s">
        <v>28</v>
      </c>
      <c r="C27" s="26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6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6">
        <f>302303+555314.72</f>
        <v>857617.72</v>
      </c>
      <c r="D29" s="25">
        <v>-597464.72</v>
      </c>
      <c r="E29" s="30">
        <f t="shared" si="2"/>
        <v>260153</v>
      </c>
      <c r="F29" s="26">
        <v>112013.42</v>
      </c>
      <c r="G29" s="26">
        <v>55927.42</v>
      </c>
      <c r="H29" s="34">
        <f t="shared" si="3"/>
        <v>148139.58000000002</v>
      </c>
    </row>
    <row r="30" spans="2:8" s="9" customFormat="1" ht="24" x14ac:dyDescent="0.2">
      <c r="B30" s="12" t="s">
        <v>31</v>
      </c>
      <c r="C30" s="7">
        <f>SUM(C31:C39)</f>
        <v>26240130.07</v>
      </c>
      <c r="D30" s="7">
        <f t="shared" ref="D30:H30" si="5">SUM(D31:D39)</f>
        <v>-10931995</v>
      </c>
      <c r="E30" s="29">
        <f t="shared" si="5"/>
        <v>15308135.070000002</v>
      </c>
      <c r="F30" s="7">
        <f t="shared" si="5"/>
        <v>7732261.5</v>
      </c>
      <c r="G30" s="7">
        <f t="shared" si="5"/>
        <v>1050713.77</v>
      </c>
      <c r="H30" s="29">
        <f t="shared" si="5"/>
        <v>7575873.5700000022</v>
      </c>
    </row>
    <row r="31" spans="2:8" x14ac:dyDescent="0.2">
      <c r="B31" s="10" t="s">
        <v>32</v>
      </c>
      <c r="C31" s="26">
        <f>24689+20572+41146+34288+102865+85720+6859+5714</f>
        <v>321853</v>
      </c>
      <c r="D31" s="25">
        <v>-36580</v>
      </c>
      <c r="E31" s="30">
        <f t="shared" si="2"/>
        <v>285273</v>
      </c>
      <c r="F31" s="26">
        <v>41006.620000000003</v>
      </c>
      <c r="G31" s="26">
        <v>24697.79</v>
      </c>
      <c r="H31" s="34">
        <f t="shared" si="3"/>
        <v>244266.38</v>
      </c>
    </row>
    <row r="32" spans="2:8" x14ac:dyDescent="0.2">
      <c r="B32" s="10" t="s">
        <v>33</v>
      </c>
      <c r="C32" s="26">
        <v>912028.9</v>
      </c>
      <c r="D32" s="25">
        <v>1016273.1</v>
      </c>
      <c r="E32" s="30">
        <f t="shared" si="2"/>
        <v>1928302</v>
      </c>
      <c r="F32" s="26">
        <v>1928302</v>
      </c>
      <c r="G32" s="26">
        <v>4883.6000000000004</v>
      </c>
      <c r="H32" s="34">
        <f t="shared" si="3"/>
        <v>0</v>
      </c>
    </row>
    <row r="33" spans="2:8" ht="24" x14ac:dyDescent="0.2">
      <c r="B33" s="10" t="s">
        <v>34</v>
      </c>
      <c r="C33" s="26">
        <f>613693+511411+1649597+42747</f>
        <v>2817448</v>
      </c>
      <c r="D33" s="25">
        <v>-635878.6</v>
      </c>
      <c r="E33" s="30">
        <f t="shared" si="2"/>
        <v>2181569.4</v>
      </c>
      <c r="F33" s="26">
        <v>1118291.42</v>
      </c>
      <c r="G33" s="26">
        <v>142632</v>
      </c>
      <c r="H33" s="34">
        <f t="shared" si="3"/>
        <v>1063277.98</v>
      </c>
    </row>
    <row r="34" spans="2:8" ht="24.6" customHeight="1" x14ac:dyDescent="0.2">
      <c r="B34" s="10" t="s">
        <v>35</v>
      </c>
      <c r="C34" s="26">
        <v>0</v>
      </c>
      <c r="D34" s="25">
        <v>6027.33</v>
      </c>
      <c r="E34" s="30">
        <f t="shared" si="2"/>
        <v>6027.33</v>
      </c>
      <c r="F34" s="26">
        <v>5358.81</v>
      </c>
      <c r="G34" s="26">
        <f t="shared" ref="G31:G39" si="6">F34</f>
        <v>5358.81</v>
      </c>
      <c r="H34" s="34">
        <f t="shared" si="3"/>
        <v>668.51999999999953</v>
      </c>
    </row>
    <row r="35" spans="2:8" ht="24" x14ac:dyDescent="0.2">
      <c r="B35" s="10" t="s">
        <v>36</v>
      </c>
      <c r="C35" s="26">
        <f>616525+102754+852784+194416+133643+318828</f>
        <v>2218950</v>
      </c>
      <c r="D35" s="25">
        <v>-333955</v>
      </c>
      <c r="E35" s="30">
        <f t="shared" si="2"/>
        <v>1884995</v>
      </c>
      <c r="F35" s="26">
        <v>328284.32</v>
      </c>
      <c r="G35" s="26">
        <v>143886.32999999999</v>
      </c>
      <c r="H35" s="34">
        <f t="shared" si="3"/>
        <v>1556710.68</v>
      </c>
    </row>
    <row r="36" spans="2:8" ht="24" x14ac:dyDescent="0.2">
      <c r="B36" s="10" t="s">
        <v>37</v>
      </c>
      <c r="C36" s="26">
        <v>0</v>
      </c>
      <c r="D36" s="25">
        <v>58000</v>
      </c>
      <c r="E36" s="30">
        <f t="shared" si="2"/>
        <v>58000</v>
      </c>
      <c r="F36" s="26">
        <v>57120</v>
      </c>
      <c r="G36" s="26">
        <f t="shared" si="6"/>
        <v>57120</v>
      </c>
      <c r="H36" s="34">
        <f t="shared" si="3"/>
        <v>880</v>
      </c>
    </row>
    <row r="37" spans="2:8" x14ac:dyDescent="0.2">
      <c r="B37" s="10" t="s">
        <v>38</v>
      </c>
      <c r="C37" s="26">
        <f>181176+1150975+186721+1155597+3830472+1638410</f>
        <v>8143351</v>
      </c>
      <c r="D37" s="25">
        <v>-1660538.89</v>
      </c>
      <c r="E37" s="30">
        <f t="shared" si="2"/>
        <v>6482812.1100000003</v>
      </c>
      <c r="F37" s="26">
        <v>1772742.1</v>
      </c>
      <c r="G37" s="26">
        <v>310438.25</v>
      </c>
      <c r="H37" s="34">
        <f t="shared" si="3"/>
        <v>4710070.01</v>
      </c>
    </row>
    <row r="38" spans="2:8" x14ac:dyDescent="0.2">
      <c r="B38" s="10" t="s">
        <v>39</v>
      </c>
      <c r="C38" s="26">
        <v>0</v>
      </c>
      <c r="D38" s="25">
        <v>0</v>
      </c>
      <c r="E38" s="30">
        <f t="shared" si="2"/>
        <v>0</v>
      </c>
      <c r="F38" s="26">
        <v>0</v>
      </c>
      <c r="G38" s="26">
        <f t="shared" si="6"/>
        <v>0</v>
      </c>
      <c r="H38" s="34">
        <f t="shared" si="3"/>
        <v>0</v>
      </c>
    </row>
    <row r="39" spans="2:8" x14ac:dyDescent="0.2">
      <c r="B39" s="10" t="s">
        <v>40</v>
      </c>
      <c r="C39" s="26">
        <f>7542863.67+2598011.95+539039+1146599-14.45</f>
        <v>11826499.170000002</v>
      </c>
      <c r="D39" s="25">
        <v>-9345342.9399999995</v>
      </c>
      <c r="E39" s="30">
        <f t="shared" si="2"/>
        <v>2481156.2300000023</v>
      </c>
      <c r="F39" s="26">
        <v>2481156.23</v>
      </c>
      <c r="G39" s="26">
        <v>361696.99</v>
      </c>
      <c r="H39" s="34">
        <f t="shared" si="3"/>
        <v>2.3283064365386963E-9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7">SUM(D41:D49)</f>
        <v>0</v>
      </c>
      <c r="E40" s="29">
        <f t="shared" si="7"/>
        <v>0</v>
      </c>
      <c r="F40" s="7">
        <f t="shared" si="7"/>
        <v>0</v>
      </c>
      <c r="G40" s="7">
        <f t="shared" si="7"/>
        <v>0</v>
      </c>
      <c r="H40" s="29">
        <f t="shared" si="7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8">SUM(D51:D59)</f>
        <v>11066158.640000001</v>
      </c>
      <c r="E50" s="29">
        <f t="shared" si="8"/>
        <v>11066158.640000001</v>
      </c>
      <c r="F50" s="7">
        <f t="shared" si="8"/>
        <v>4864747.7200000007</v>
      </c>
      <c r="G50" s="7">
        <f t="shared" si="8"/>
        <v>90588.75</v>
      </c>
      <c r="H50" s="29">
        <f t="shared" si="8"/>
        <v>6201410.9199999999</v>
      </c>
    </row>
    <row r="51" spans="2:8" x14ac:dyDescent="0.2">
      <c r="B51" s="10" t="s">
        <v>52</v>
      </c>
      <c r="C51" s="26">
        <v>0</v>
      </c>
      <c r="D51" s="25">
        <v>2359642.64</v>
      </c>
      <c r="E51" s="30">
        <f t="shared" si="2"/>
        <v>2359642.64</v>
      </c>
      <c r="F51" s="26">
        <v>1206942.06</v>
      </c>
      <c r="G51" s="26">
        <v>90588.75</v>
      </c>
      <c r="H51" s="34">
        <f t="shared" si="3"/>
        <v>1152700.58</v>
      </c>
    </row>
    <row r="52" spans="2:8" x14ac:dyDescent="0.2">
      <c r="B52" s="10" t="s">
        <v>53</v>
      </c>
      <c r="C52" s="26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6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6">
        <v>0</v>
      </c>
      <c r="D54" s="25">
        <v>8706516</v>
      </c>
      <c r="E54" s="30">
        <f t="shared" si="2"/>
        <v>8706516</v>
      </c>
      <c r="F54" s="26">
        <v>3657805.66</v>
      </c>
      <c r="G54" s="26">
        <v>0</v>
      </c>
      <c r="H54" s="34">
        <f t="shared" si="3"/>
        <v>5048710.34</v>
      </c>
    </row>
    <row r="55" spans="2:8" x14ac:dyDescent="0.2">
      <c r="B55" s="10" t="s">
        <v>56</v>
      </c>
      <c r="C55" s="26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6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6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6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6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9">SUM(D61:D63)</f>
        <v>0</v>
      </c>
      <c r="E60" s="29">
        <f t="shared" si="9"/>
        <v>0</v>
      </c>
      <c r="F60" s="7">
        <f t="shared" si="9"/>
        <v>0</v>
      </c>
      <c r="G60" s="7">
        <f t="shared" si="9"/>
        <v>0</v>
      </c>
      <c r="H60" s="29">
        <f t="shared" si="9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10">SUM(D65:D72)</f>
        <v>0</v>
      </c>
      <c r="E64" s="29">
        <f t="shared" si="10"/>
        <v>0</v>
      </c>
      <c r="F64" s="7">
        <f t="shared" si="10"/>
        <v>0</v>
      </c>
      <c r="G64" s="7">
        <f t="shared" si="10"/>
        <v>0</v>
      </c>
      <c r="H64" s="29">
        <f t="shared" si="10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1">SUM(D74:D76)</f>
        <v>0</v>
      </c>
      <c r="E73" s="29">
        <f t="shared" si="11"/>
        <v>0</v>
      </c>
      <c r="F73" s="7">
        <f t="shared" si="11"/>
        <v>0</v>
      </c>
      <c r="G73" s="7">
        <f t="shared" si="11"/>
        <v>0</v>
      </c>
      <c r="H73" s="29">
        <f t="shared" si="11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2">SUM(D78:D84)</f>
        <v>0</v>
      </c>
      <c r="E77" s="29">
        <f t="shared" si="12"/>
        <v>0</v>
      </c>
      <c r="F77" s="7">
        <f t="shared" si="12"/>
        <v>0</v>
      </c>
      <c r="G77" s="7">
        <f t="shared" si="12"/>
        <v>0</v>
      </c>
      <c r="H77" s="29">
        <f t="shared" si="12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3">SUM(C80:D80)</f>
        <v>0</v>
      </c>
      <c r="F80" s="26">
        <v>0</v>
      </c>
      <c r="G80" s="25">
        <v>0</v>
      </c>
      <c r="H80" s="34">
        <f t="shared" ref="H80:H84" si="14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3"/>
        <v>0</v>
      </c>
      <c r="F81" s="26">
        <v>0</v>
      </c>
      <c r="G81" s="25">
        <v>0</v>
      </c>
      <c r="H81" s="34">
        <f t="shared" si="14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3"/>
        <v>0</v>
      </c>
      <c r="F82" s="26">
        <v>0</v>
      </c>
      <c r="G82" s="25">
        <v>0</v>
      </c>
      <c r="H82" s="34">
        <f t="shared" si="14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3"/>
        <v>0</v>
      </c>
      <c r="F83" s="26">
        <v>0</v>
      </c>
      <c r="G83" s="25">
        <v>0</v>
      </c>
      <c r="H83" s="34">
        <f t="shared" si="14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3"/>
        <v>0</v>
      </c>
      <c r="F84" s="26">
        <v>0</v>
      </c>
      <c r="G84" s="25">
        <v>0</v>
      </c>
      <c r="H84" s="34">
        <f t="shared" si="14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5">SUM(D86,D94,D104,D114,D124,D134,D138,D147,D151)</f>
        <v>0</v>
      </c>
      <c r="E85" s="31">
        <f t="shared" si="15"/>
        <v>0</v>
      </c>
      <c r="F85" s="17">
        <f t="shared" si="15"/>
        <v>0</v>
      </c>
      <c r="G85" s="17">
        <f t="shared" si="15"/>
        <v>0</v>
      </c>
      <c r="H85" s="31">
        <f t="shared" si="15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6">SUM(D87:D93)</f>
        <v>0</v>
      </c>
      <c r="E86" s="29">
        <f t="shared" si="16"/>
        <v>0</v>
      </c>
      <c r="F86" s="7">
        <f t="shared" si="16"/>
        <v>0</v>
      </c>
      <c r="G86" s="7">
        <f t="shared" si="16"/>
        <v>0</v>
      </c>
      <c r="H86" s="29">
        <f t="shared" si="16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7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8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8"/>
        <v>0</v>
      </c>
      <c r="F89" s="26">
        <v>0</v>
      </c>
      <c r="G89" s="26">
        <v>0</v>
      </c>
      <c r="H89" s="34">
        <f t="shared" si="17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8"/>
        <v>0</v>
      </c>
      <c r="F90" s="26">
        <v>0</v>
      </c>
      <c r="G90" s="26">
        <v>0</v>
      </c>
      <c r="H90" s="34">
        <f t="shared" si="17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8"/>
        <v>0</v>
      </c>
      <c r="F91" s="26">
        <v>0</v>
      </c>
      <c r="G91" s="26">
        <v>0</v>
      </c>
      <c r="H91" s="34">
        <f t="shared" si="17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8"/>
        <v>0</v>
      </c>
      <c r="F92" s="26">
        <v>0</v>
      </c>
      <c r="G92" s="26">
        <v>0</v>
      </c>
      <c r="H92" s="34">
        <f t="shared" si="17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8"/>
        <v>0</v>
      </c>
      <c r="F93" s="26">
        <v>0</v>
      </c>
      <c r="G93" s="26">
        <v>0</v>
      </c>
      <c r="H93" s="34">
        <f t="shared" si="17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9">SUM(D95:D103)</f>
        <v>0</v>
      </c>
      <c r="E94" s="29">
        <f t="shared" si="19"/>
        <v>0</v>
      </c>
      <c r="F94" s="7">
        <f t="shared" si="19"/>
        <v>0</v>
      </c>
      <c r="G94" s="7">
        <f t="shared" si="19"/>
        <v>0</v>
      </c>
      <c r="H94" s="29">
        <f t="shared" si="19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8"/>
        <v>0</v>
      </c>
      <c r="F95" s="26">
        <v>0</v>
      </c>
      <c r="G95" s="26">
        <v>0</v>
      </c>
      <c r="H95" s="34">
        <f t="shared" si="17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8"/>
        <v>0</v>
      </c>
      <c r="F96" s="26">
        <v>0</v>
      </c>
      <c r="G96" s="26">
        <v>0</v>
      </c>
      <c r="H96" s="34">
        <f t="shared" si="17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8"/>
        <v>0</v>
      </c>
      <c r="F97" s="26">
        <v>0</v>
      </c>
      <c r="G97" s="26">
        <v>0</v>
      </c>
      <c r="H97" s="34">
        <f t="shared" si="17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8"/>
        <v>0</v>
      </c>
      <c r="F98" s="26">
        <v>0</v>
      </c>
      <c r="G98" s="26">
        <v>0</v>
      </c>
      <c r="H98" s="34">
        <f t="shared" si="17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8"/>
        <v>0</v>
      </c>
      <c r="F99" s="26">
        <v>0</v>
      </c>
      <c r="G99" s="26">
        <v>0</v>
      </c>
      <c r="H99" s="34">
        <f t="shared" si="17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8"/>
        <v>0</v>
      </c>
      <c r="F100" s="26">
        <v>0</v>
      </c>
      <c r="G100" s="26">
        <v>0</v>
      </c>
      <c r="H100" s="34">
        <f t="shared" si="17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8"/>
        <v>0</v>
      </c>
      <c r="F101" s="26">
        <v>0</v>
      </c>
      <c r="G101" s="26">
        <v>0</v>
      </c>
      <c r="H101" s="34">
        <f t="shared" si="17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8"/>
        <v>0</v>
      </c>
      <c r="F102" s="26">
        <v>0</v>
      </c>
      <c r="G102" s="26">
        <v>0</v>
      </c>
      <c r="H102" s="34">
        <f t="shared" si="17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8"/>
        <v>0</v>
      </c>
      <c r="F103" s="26">
        <v>0</v>
      </c>
      <c r="G103" s="26">
        <v>0</v>
      </c>
      <c r="H103" s="34">
        <f t="shared" si="17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20">SUM(D105:D113)</f>
        <v>0</v>
      </c>
      <c r="E104" s="29">
        <f t="shared" si="20"/>
        <v>0</v>
      </c>
      <c r="F104" s="7">
        <f t="shared" si="20"/>
        <v>0</v>
      </c>
      <c r="G104" s="7">
        <f t="shared" si="20"/>
        <v>0</v>
      </c>
      <c r="H104" s="29">
        <f t="shared" si="20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8"/>
        <v>0</v>
      </c>
      <c r="F105" s="26">
        <v>0</v>
      </c>
      <c r="G105" s="26">
        <v>0</v>
      </c>
      <c r="H105" s="34">
        <f t="shared" si="17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8"/>
        <v>0</v>
      </c>
      <c r="F106" s="26">
        <v>0</v>
      </c>
      <c r="G106" s="26">
        <v>0</v>
      </c>
      <c r="H106" s="34">
        <f t="shared" si="17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8"/>
        <v>0</v>
      </c>
      <c r="F107" s="26">
        <v>0</v>
      </c>
      <c r="G107" s="26">
        <v>0</v>
      </c>
      <c r="H107" s="34">
        <f t="shared" si="17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8"/>
        <v>0</v>
      </c>
      <c r="F108" s="26">
        <v>0</v>
      </c>
      <c r="G108" s="26">
        <v>0</v>
      </c>
      <c r="H108" s="34">
        <f t="shared" si="17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8"/>
        <v>0</v>
      </c>
      <c r="F109" s="26">
        <v>0</v>
      </c>
      <c r="G109" s="26">
        <v>0</v>
      </c>
      <c r="H109" s="34">
        <f t="shared" si="17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8"/>
        <v>0</v>
      </c>
      <c r="F110" s="26">
        <v>0</v>
      </c>
      <c r="G110" s="26">
        <v>0</v>
      </c>
      <c r="H110" s="34">
        <f t="shared" si="17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8"/>
        <v>0</v>
      </c>
      <c r="F111" s="26">
        <v>0</v>
      </c>
      <c r="G111" s="26">
        <v>0</v>
      </c>
      <c r="H111" s="34">
        <f t="shared" si="17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8"/>
        <v>0</v>
      </c>
      <c r="F112" s="26">
        <v>0</v>
      </c>
      <c r="G112" s="26">
        <v>0</v>
      </c>
      <c r="H112" s="34">
        <f t="shared" si="17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8"/>
        <v>0</v>
      </c>
      <c r="F113" s="26">
        <v>0</v>
      </c>
      <c r="G113" s="26">
        <v>0</v>
      </c>
      <c r="H113" s="34">
        <f t="shared" si="17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1">SUM(D115:D123)</f>
        <v>0</v>
      </c>
      <c r="E114" s="29">
        <f t="shared" si="21"/>
        <v>0</v>
      </c>
      <c r="F114" s="7">
        <f t="shared" si="21"/>
        <v>0</v>
      </c>
      <c r="G114" s="7">
        <f t="shared" si="21"/>
        <v>0</v>
      </c>
      <c r="H114" s="29">
        <f t="shared" si="21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8"/>
        <v>0</v>
      </c>
      <c r="F115" s="26">
        <v>0</v>
      </c>
      <c r="G115" s="26">
        <v>0</v>
      </c>
      <c r="H115" s="34">
        <f t="shared" si="17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8"/>
        <v>0</v>
      </c>
      <c r="F116" s="26">
        <v>0</v>
      </c>
      <c r="G116" s="26">
        <v>0</v>
      </c>
      <c r="H116" s="34">
        <f t="shared" si="17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8"/>
        <v>0</v>
      </c>
      <c r="F117" s="26">
        <v>0</v>
      </c>
      <c r="G117" s="26">
        <v>0</v>
      </c>
      <c r="H117" s="34">
        <f t="shared" si="17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8"/>
        <v>0</v>
      </c>
      <c r="F118" s="26">
        <v>0</v>
      </c>
      <c r="G118" s="26">
        <v>0</v>
      </c>
      <c r="H118" s="34">
        <f t="shared" si="17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8"/>
        <v>0</v>
      </c>
      <c r="F119" s="26">
        <v>0</v>
      </c>
      <c r="G119" s="26">
        <v>0</v>
      </c>
      <c r="H119" s="34">
        <f t="shared" si="17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8"/>
        <v>0</v>
      </c>
      <c r="F120" s="26">
        <v>0</v>
      </c>
      <c r="G120" s="26">
        <v>0</v>
      </c>
      <c r="H120" s="34">
        <f t="shared" si="17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8"/>
        <v>0</v>
      </c>
      <c r="F121" s="26">
        <v>0</v>
      </c>
      <c r="G121" s="26">
        <v>0</v>
      </c>
      <c r="H121" s="34">
        <f t="shared" si="17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8"/>
        <v>0</v>
      </c>
      <c r="F122" s="26">
        <v>0</v>
      </c>
      <c r="G122" s="26">
        <v>0</v>
      </c>
      <c r="H122" s="34">
        <f t="shared" si="17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8"/>
        <v>0</v>
      </c>
      <c r="F123" s="26">
        <v>0</v>
      </c>
      <c r="G123" s="26">
        <v>0</v>
      </c>
      <c r="H123" s="34">
        <f t="shared" si="17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2">SUM(D125:D133)</f>
        <v>0</v>
      </c>
      <c r="E124" s="29">
        <f t="shared" si="22"/>
        <v>0</v>
      </c>
      <c r="F124" s="7">
        <f t="shared" si="22"/>
        <v>0</v>
      </c>
      <c r="G124" s="7">
        <f t="shared" si="22"/>
        <v>0</v>
      </c>
      <c r="H124" s="29">
        <f t="shared" si="22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8"/>
        <v>0</v>
      </c>
      <c r="F125" s="26">
        <v>0</v>
      </c>
      <c r="G125" s="26">
        <v>0</v>
      </c>
      <c r="H125" s="34">
        <f t="shared" si="17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8"/>
        <v>0</v>
      </c>
      <c r="F126" s="26">
        <v>0</v>
      </c>
      <c r="G126" s="26">
        <v>0</v>
      </c>
      <c r="H126" s="34">
        <f t="shared" si="17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8"/>
        <v>0</v>
      </c>
      <c r="F127" s="26">
        <v>0</v>
      </c>
      <c r="G127" s="26">
        <v>0</v>
      </c>
      <c r="H127" s="34">
        <f t="shared" si="17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8"/>
        <v>0</v>
      </c>
      <c r="F128" s="26">
        <v>0</v>
      </c>
      <c r="G128" s="26">
        <v>0</v>
      </c>
      <c r="H128" s="34">
        <f t="shared" si="17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8"/>
        <v>0</v>
      </c>
      <c r="F129" s="26">
        <v>0</v>
      </c>
      <c r="G129" s="26">
        <v>0</v>
      </c>
      <c r="H129" s="34">
        <f t="shared" si="17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8"/>
        <v>0</v>
      </c>
      <c r="F130" s="26">
        <v>0</v>
      </c>
      <c r="G130" s="26">
        <v>0</v>
      </c>
      <c r="H130" s="34">
        <f t="shared" si="17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8"/>
        <v>0</v>
      </c>
      <c r="F131" s="26">
        <v>0</v>
      </c>
      <c r="G131" s="25">
        <v>0</v>
      </c>
      <c r="H131" s="34">
        <f t="shared" si="17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8"/>
        <v>0</v>
      </c>
      <c r="F132" s="26">
        <v>0</v>
      </c>
      <c r="G132" s="25">
        <v>0</v>
      </c>
      <c r="H132" s="34">
        <f t="shared" si="17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8"/>
        <v>0</v>
      </c>
      <c r="F133" s="26">
        <v>0</v>
      </c>
      <c r="G133" s="25">
        <v>0</v>
      </c>
      <c r="H133" s="34">
        <f t="shared" si="17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3">SUM(D135:D137)</f>
        <v>0</v>
      </c>
      <c r="E134" s="29">
        <f t="shared" si="23"/>
        <v>0</v>
      </c>
      <c r="F134" s="7">
        <f t="shared" si="23"/>
        <v>0</v>
      </c>
      <c r="G134" s="7">
        <f t="shared" si="23"/>
        <v>0</v>
      </c>
      <c r="H134" s="29">
        <f t="shared" si="23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8"/>
        <v>0</v>
      </c>
      <c r="F135" s="26">
        <v>0</v>
      </c>
      <c r="G135" s="26">
        <v>0</v>
      </c>
      <c r="H135" s="34">
        <f t="shared" si="17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8"/>
        <v>0</v>
      </c>
      <c r="F136" s="26">
        <v>0</v>
      </c>
      <c r="G136" s="26">
        <v>0</v>
      </c>
      <c r="H136" s="34">
        <f t="shared" si="17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8"/>
        <v>0</v>
      </c>
      <c r="F137" s="26">
        <v>0</v>
      </c>
      <c r="G137" s="26">
        <v>0</v>
      </c>
      <c r="H137" s="34">
        <f t="shared" si="17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4">SUM(D139:D146)</f>
        <v>0</v>
      </c>
      <c r="E138" s="29">
        <f t="shared" si="24"/>
        <v>0</v>
      </c>
      <c r="F138" s="7">
        <f t="shared" si="24"/>
        <v>0</v>
      </c>
      <c r="G138" s="7">
        <f t="shared" si="24"/>
        <v>0</v>
      </c>
      <c r="H138" s="29">
        <f t="shared" si="24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8"/>
        <v>0</v>
      </c>
      <c r="F139" s="26">
        <v>0</v>
      </c>
      <c r="G139" s="26">
        <v>0</v>
      </c>
      <c r="H139" s="34">
        <f t="shared" si="17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8"/>
        <v>0</v>
      </c>
      <c r="F140" s="26">
        <v>0</v>
      </c>
      <c r="G140" s="26">
        <v>0</v>
      </c>
      <c r="H140" s="34">
        <f t="shared" si="17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8"/>
        <v>0</v>
      </c>
      <c r="F141" s="26">
        <v>0</v>
      </c>
      <c r="G141" s="26">
        <v>0</v>
      </c>
      <c r="H141" s="34">
        <f t="shared" si="17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8"/>
        <v>0</v>
      </c>
      <c r="F142" s="26">
        <v>0</v>
      </c>
      <c r="G142" s="26">
        <v>0</v>
      </c>
      <c r="H142" s="34">
        <f t="shared" si="17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8"/>
        <v>0</v>
      </c>
      <c r="F143" s="26">
        <v>0</v>
      </c>
      <c r="G143" s="26">
        <v>0</v>
      </c>
      <c r="H143" s="34">
        <f t="shared" si="17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8"/>
        <v>0</v>
      </c>
      <c r="F144" s="26">
        <v>0</v>
      </c>
      <c r="G144" s="26">
        <v>0</v>
      </c>
      <c r="H144" s="34">
        <f t="shared" si="17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8"/>
        <v>0</v>
      </c>
      <c r="F145" s="26">
        <v>0</v>
      </c>
      <c r="G145" s="26">
        <v>0</v>
      </c>
      <c r="H145" s="34">
        <f t="shared" si="17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8"/>
        <v>0</v>
      </c>
      <c r="F146" s="26">
        <v>0</v>
      </c>
      <c r="G146" s="26">
        <v>0</v>
      </c>
      <c r="H146" s="34">
        <f t="shared" si="17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5">SUM(D148:D150)</f>
        <v>0</v>
      </c>
      <c r="E147" s="29">
        <f t="shared" si="25"/>
        <v>0</v>
      </c>
      <c r="F147" s="7">
        <f t="shared" si="25"/>
        <v>0</v>
      </c>
      <c r="G147" s="7">
        <f t="shared" si="25"/>
        <v>0</v>
      </c>
      <c r="H147" s="29">
        <f t="shared" si="25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8"/>
        <v>0</v>
      </c>
      <c r="F148" s="26">
        <v>0</v>
      </c>
      <c r="G148" s="26">
        <v>0</v>
      </c>
      <c r="H148" s="34">
        <f t="shared" si="17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8"/>
        <v>0</v>
      </c>
      <c r="F149" s="26">
        <v>0</v>
      </c>
      <c r="G149" s="26">
        <v>0</v>
      </c>
      <c r="H149" s="34">
        <f t="shared" si="17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8"/>
        <v>0</v>
      </c>
      <c r="F150" s="26">
        <v>0</v>
      </c>
      <c r="G150" s="26">
        <v>0</v>
      </c>
      <c r="H150" s="34">
        <f t="shared" si="17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6">SUM(D152:D158)</f>
        <v>0</v>
      </c>
      <c r="E151" s="29">
        <f t="shared" si="26"/>
        <v>0</v>
      </c>
      <c r="F151" s="7">
        <f t="shared" si="26"/>
        <v>0</v>
      </c>
      <c r="G151" s="7">
        <f t="shared" si="26"/>
        <v>0</v>
      </c>
      <c r="H151" s="29">
        <f t="shared" si="26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8"/>
        <v>0</v>
      </c>
      <c r="F152" s="26">
        <v>0</v>
      </c>
      <c r="G152" s="26">
        <v>0</v>
      </c>
      <c r="H152" s="34">
        <f t="shared" si="17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8"/>
        <v>0</v>
      </c>
      <c r="F153" s="26">
        <v>0</v>
      </c>
      <c r="G153" s="26">
        <v>0</v>
      </c>
      <c r="H153" s="34">
        <f t="shared" si="17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7">SUM(C154:D154)</f>
        <v>0</v>
      </c>
      <c r="F154" s="26">
        <v>0</v>
      </c>
      <c r="G154" s="26">
        <v>0</v>
      </c>
      <c r="H154" s="34">
        <f t="shared" ref="H154:H158" si="28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7"/>
        <v>0</v>
      </c>
      <c r="F155" s="26">
        <v>0</v>
      </c>
      <c r="G155" s="26">
        <v>0</v>
      </c>
      <c r="H155" s="34">
        <f t="shared" si="28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7"/>
        <v>0</v>
      </c>
      <c r="F156" s="26">
        <v>0</v>
      </c>
      <c r="G156" s="26">
        <v>0</v>
      </c>
      <c r="H156" s="34">
        <f t="shared" si="28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7"/>
        <v>0</v>
      </c>
      <c r="F157" s="26">
        <v>0</v>
      </c>
      <c r="G157" s="26">
        <v>0</v>
      </c>
      <c r="H157" s="34">
        <f t="shared" si="28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7"/>
        <v>0</v>
      </c>
      <c r="F158" s="26">
        <v>0</v>
      </c>
      <c r="G158" s="26">
        <v>0</v>
      </c>
      <c r="H158" s="34">
        <f t="shared" si="28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54863687</v>
      </c>
      <c r="D160" s="24">
        <f t="shared" ref="D160:G160" si="29">SUM(D10,D85)</f>
        <v>0</v>
      </c>
      <c r="E160" s="32">
        <f>SUM(E10,E85)</f>
        <v>54863687</v>
      </c>
      <c r="F160" s="24">
        <f t="shared" si="29"/>
        <v>36054323.240000002</v>
      </c>
      <c r="G160" s="24">
        <f t="shared" si="29"/>
        <v>21909924.899999999</v>
      </c>
      <c r="H160" s="32">
        <f>SUM(H10,H85)</f>
        <v>18809363.760000002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2020-01-08T21:14:59Z</dcterms:created>
  <dcterms:modified xsi:type="dcterms:W3CDTF">2022-01-31T17:43:22Z</dcterms:modified>
</cp:coreProperties>
</file>